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6C470A0C-0262-4DBA-8DC3-F16D068F31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  <sheet name="Feuil2" sheetId="2" r:id="rId2"/>
    <sheet name="Feuil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J9" i="1"/>
  <c r="K9" i="1"/>
  <c r="L9" i="1"/>
  <c r="M9" i="1"/>
  <c r="N9" i="1"/>
  <c r="O9" i="1"/>
  <c r="P9" i="1"/>
  <c r="Q9" i="1"/>
  <c r="R9" i="1"/>
  <c r="H9" i="1"/>
  <c r="G9" i="1"/>
  <c r="F9" i="1"/>
  <c r="D9" i="1"/>
  <c r="E9" i="1"/>
  <c r="C9" i="1"/>
  <c r="B16" i="1"/>
  <c r="D15" i="1"/>
  <c r="E15" i="1"/>
  <c r="F15" i="1"/>
  <c r="C15" i="1"/>
  <c r="C46" i="1"/>
  <c r="G44" i="1"/>
  <c r="D46" i="1"/>
  <c r="D47" i="1"/>
  <c r="C47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B13" i="1"/>
  <c r="B10" i="1"/>
  <c r="F14" i="1" l="1"/>
  <c r="G14" i="1"/>
  <c r="M14" i="1"/>
  <c r="B14" i="1"/>
  <c r="N14" i="1"/>
  <c r="H14" i="1"/>
  <c r="O14" i="1"/>
  <c r="I14" i="1"/>
  <c r="C14" i="1"/>
  <c r="P14" i="1"/>
  <c r="J14" i="1"/>
  <c r="D14" i="1"/>
  <c r="Q14" i="1"/>
  <c r="K14" i="1"/>
  <c r="E14" i="1"/>
  <c r="R14" i="1"/>
  <c r="L14" i="1"/>
</calcChain>
</file>

<file path=xl/sharedStrings.xml><?xml version="1.0" encoding="utf-8"?>
<sst xmlns="http://schemas.openxmlformats.org/spreadsheetml/2006/main" count="22" uniqueCount="19">
  <si>
    <t>Essai de traction</t>
  </si>
  <si>
    <t>Eprouvette :</t>
  </si>
  <si>
    <t>Diam :</t>
  </si>
  <si>
    <t>mm</t>
  </si>
  <si>
    <t>L :</t>
  </si>
  <si>
    <t>F [kN]</t>
  </si>
  <si>
    <t>Section [mm²] :</t>
  </si>
  <si>
    <t>mm²</t>
  </si>
  <si>
    <t>ε [%]</t>
  </si>
  <si>
    <t>σ [Mpa]</t>
  </si>
  <si>
    <t>E=</t>
  </si>
  <si>
    <t>MPa</t>
  </si>
  <si>
    <t>Acier à haute teneur en carbone (CES Edupack)</t>
  </si>
  <si>
    <t>Mpa</t>
  </si>
  <si>
    <t>ΔL [mm] mesurée</t>
  </si>
  <si>
    <t>domaine élastique</t>
  </si>
  <si>
    <t>E expérimentation =</t>
  </si>
  <si>
    <t>Emoyen =</t>
  </si>
  <si>
    <t>ΔL [mm] théorique (FL/ES)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</si>
</sst>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10" fontId="0" fillId="0" borderId="1" xfId="1" applyNumberFormat="1" applyFont="1" applyBorder="1"/>
    <xf numFmtId="0" fontId="2" fillId="0" borderId="0" xfId="0" applyFont="1" applyFill="1" applyBorder="1"/>
    <xf numFmtId="169" fontId="0" fillId="0" borderId="0" xfId="0" applyNumberFormat="1"/>
    <xf numFmtId="0" fontId="0" fillId="2" borderId="1" xfId="0" applyFill="1" applyBorder="1"/>
    <xf numFmtId="0" fontId="3" fillId="2" borderId="2" xfId="0" applyFont="1" applyFill="1" applyBorder="1" applyAlignment="1">
      <alignment horizontal="center"/>
    </xf>
    <xf numFmtId="10" fontId="0" fillId="2" borderId="1" xfId="1" applyNumberFormat="1" applyFont="1" applyFill="1" applyBorder="1"/>
    <xf numFmtId="164" fontId="0" fillId="2" borderId="1" xfId="0" applyNumberForma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Feuil1!$A$1</c:f>
              <c:strCache>
                <c:ptCount val="1"/>
                <c:pt idx="0">
                  <c:v>Essai de traction</c:v>
                </c:pt>
              </c:strCache>
            </c:strRef>
          </c:tx>
          <c:xVal>
            <c:numRef>
              <c:f>Feuil1!$B$13:$R$13</c:f>
              <c:numCache>
                <c:formatCode>0.00%</c:formatCode>
                <c:ptCount val="17"/>
                <c:pt idx="0">
                  <c:v>0</c:v>
                </c:pt>
                <c:pt idx="1">
                  <c:v>1.0200000000000001E-3</c:v>
                </c:pt>
                <c:pt idx="2">
                  <c:v>1.4E-3</c:v>
                </c:pt>
                <c:pt idx="3">
                  <c:v>1.8400000000000001E-3</c:v>
                </c:pt>
                <c:pt idx="4">
                  <c:v>2.14E-3</c:v>
                </c:pt>
                <c:pt idx="5">
                  <c:v>3.0400000000000002E-3</c:v>
                </c:pt>
                <c:pt idx="6">
                  <c:v>4.0400000000000002E-3</c:v>
                </c:pt>
                <c:pt idx="7">
                  <c:v>6.0800000000000003E-3</c:v>
                </c:pt>
                <c:pt idx="8">
                  <c:v>8.1199999999999987E-3</c:v>
                </c:pt>
                <c:pt idx="9">
                  <c:v>1.0160000000000001E-2</c:v>
                </c:pt>
                <c:pt idx="10">
                  <c:v>1.4199999999999999E-2</c:v>
                </c:pt>
                <c:pt idx="11">
                  <c:v>2.0320000000000001E-2</c:v>
                </c:pt>
                <c:pt idx="12">
                  <c:v>3.048E-2</c:v>
                </c:pt>
                <c:pt idx="13">
                  <c:v>4.0640000000000003E-2</c:v>
                </c:pt>
                <c:pt idx="14">
                  <c:v>5.0799999999999998E-2</c:v>
                </c:pt>
                <c:pt idx="15">
                  <c:v>6.096E-2</c:v>
                </c:pt>
                <c:pt idx="16">
                  <c:v>7.1199999999999999E-2</c:v>
                </c:pt>
              </c:numCache>
            </c:numRef>
          </c:xVal>
          <c:yVal>
            <c:numRef>
              <c:f>Feuil1!$B$14:$R$14</c:f>
              <c:numCache>
                <c:formatCode>0.0</c:formatCode>
                <c:ptCount val="17"/>
                <c:pt idx="0">
                  <c:v>0</c:v>
                </c:pt>
                <c:pt idx="1">
                  <c:v>203.56113709037479</c:v>
                </c:pt>
                <c:pt idx="2">
                  <c:v>282.94212105225841</c:v>
                </c:pt>
                <c:pt idx="3">
                  <c:v>366.25285669542336</c:v>
                </c:pt>
                <c:pt idx="4">
                  <c:v>428.34293325966894</c:v>
                </c:pt>
                <c:pt idx="5">
                  <c:v>556.45283806944155</c:v>
                </c:pt>
                <c:pt idx="6">
                  <c:v>587.89085151969243</c:v>
                </c:pt>
                <c:pt idx="7">
                  <c:v>632.69002068630004</c:v>
                </c:pt>
                <c:pt idx="8">
                  <c:v>668.05778581783238</c:v>
                </c:pt>
                <c:pt idx="9">
                  <c:v>696.35199792305821</c:v>
                </c:pt>
                <c:pt idx="10">
                  <c:v>733.29166372710301</c:v>
                </c:pt>
                <c:pt idx="11">
                  <c:v>776.51893222119804</c:v>
                </c:pt>
                <c:pt idx="12">
                  <c:v>842.53876046672497</c:v>
                </c:pt>
                <c:pt idx="13">
                  <c:v>892.05363165087022</c:v>
                </c:pt>
                <c:pt idx="14">
                  <c:v>923.49164510112121</c:v>
                </c:pt>
                <c:pt idx="15">
                  <c:v>950.99990687009074</c:v>
                </c:pt>
                <c:pt idx="16">
                  <c:v>969.076764603985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A-493E-B7C2-530E18172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04160"/>
        <c:axId val="186602240"/>
      </c:scatterChart>
      <c:valAx>
        <c:axId val="186604160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186602240"/>
        <c:crosses val="autoZero"/>
        <c:crossBetween val="midCat"/>
      </c:valAx>
      <c:valAx>
        <c:axId val="18660224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660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Feuil1!$A$44</c:f>
              <c:strCache>
                <c:ptCount val="1"/>
                <c:pt idx="0">
                  <c:v>Acier à haute teneur en carbone (CES Edupack)</c:v>
                </c:pt>
              </c:strCache>
            </c:strRef>
          </c:tx>
          <c:xVal>
            <c:numRef>
              <c:f>Feuil1!$B$46:$D$46</c:f>
              <c:numCache>
                <c:formatCode>0.00%</c:formatCode>
                <c:ptCount val="3"/>
                <c:pt idx="0">
                  <c:v>0</c:v>
                </c:pt>
                <c:pt idx="1">
                  <c:v>1E-3</c:v>
                </c:pt>
                <c:pt idx="2">
                  <c:v>0.185</c:v>
                </c:pt>
              </c:numCache>
            </c:numRef>
          </c:xVal>
          <c:yVal>
            <c:numRef>
              <c:f>Feuil1!$B$47:$D$47</c:f>
              <c:numCache>
                <c:formatCode>0.0</c:formatCode>
                <c:ptCount val="3"/>
                <c:pt idx="0">
                  <c:v>0</c:v>
                </c:pt>
                <c:pt idx="1">
                  <c:v>207.5</c:v>
                </c:pt>
                <c:pt idx="2">
                  <c:v>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01-4937-8533-BCA03CB0F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75904"/>
        <c:axId val="97674368"/>
      </c:scatterChart>
      <c:valAx>
        <c:axId val="97675904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97674368"/>
        <c:crosses val="autoZero"/>
        <c:crossBetween val="midCat"/>
      </c:valAx>
      <c:valAx>
        <c:axId val="976743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7675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Feuil1!$A$1</c:f>
              <c:strCache>
                <c:ptCount val="1"/>
                <c:pt idx="0">
                  <c:v>Essai de traction</c:v>
                </c:pt>
              </c:strCache>
            </c:strRef>
          </c:tx>
          <c:xVal>
            <c:numRef>
              <c:f>Feuil1!$B$13:$R$13</c:f>
              <c:numCache>
                <c:formatCode>0.00%</c:formatCode>
                <c:ptCount val="17"/>
                <c:pt idx="0">
                  <c:v>0</c:v>
                </c:pt>
                <c:pt idx="1">
                  <c:v>1.0200000000000001E-3</c:v>
                </c:pt>
                <c:pt idx="2">
                  <c:v>1.4E-3</c:v>
                </c:pt>
                <c:pt idx="3">
                  <c:v>1.8400000000000001E-3</c:v>
                </c:pt>
                <c:pt idx="4">
                  <c:v>2.14E-3</c:v>
                </c:pt>
                <c:pt idx="5">
                  <c:v>3.0400000000000002E-3</c:v>
                </c:pt>
                <c:pt idx="6">
                  <c:v>4.0400000000000002E-3</c:v>
                </c:pt>
                <c:pt idx="7">
                  <c:v>6.0800000000000003E-3</c:v>
                </c:pt>
                <c:pt idx="8">
                  <c:v>8.1199999999999987E-3</c:v>
                </c:pt>
                <c:pt idx="9">
                  <c:v>1.0160000000000001E-2</c:v>
                </c:pt>
                <c:pt idx="10">
                  <c:v>1.4199999999999999E-2</c:v>
                </c:pt>
                <c:pt idx="11">
                  <c:v>2.0320000000000001E-2</c:v>
                </c:pt>
                <c:pt idx="12">
                  <c:v>3.048E-2</c:v>
                </c:pt>
                <c:pt idx="13">
                  <c:v>4.0640000000000003E-2</c:v>
                </c:pt>
                <c:pt idx="14">
                  <c:v>5.0799999999999998E-2</c:v>
                </c:pt>
                <c:pt idx="15">
                  <c:v>6.096E-2</c:v>
                </c:pt>
                <c:pt idx="16">
                  <c:v>7.1199999999999999E-2</c:v>
                </c:pt>
              </c:numCache>
            </c:numRef>
          </c:xVal>
          <c:yVal>
            <c:numRef>
              <c:f>Feuil1!$B$14:$R$14</c:f>
              <c:numCache>
                <c:formatCode>0.0</c:formatCode>
                <c:ptCount val="17"/>
                <c:pt idx="0">
                  <c:v>0</c:v>
                </c:pt>
                <c:pt idx="1">
                  <c:v>203.56113709037479</c:v>
                </c:pt>
                <c:pt idx="2">
                  <c:v>282.94212105225841</c:v>
                </c:pt>
                <c:pt idx="3">
                  <c:v>366.25285669542336</c:v>
                </c:pt>
                <c:pt idx="4">
                  <c:v>428.34293325966894</c:v>
                </c:pt>
                <c:pt idx="5">
                  <c:v>556.45283806944155</c:v>
                </c:pt>
                <c:pt idx="6">
                  <c:v>587.89085151969243</c:v>
                </c:pt>
                <c:pt idx="7">
                  <c:v>632.69002068630004</c:v>
                </c:pt>
                <c:pt idx="8">
                  <c:v>668.05778581783238</c:v>
                </c:pt>
                <c:pt idx="9">
                  <c:v>696.35199792305821</c:v>
                </c:pt>
                <c:pt idx="10">
                  <c:v>733.29166372710301</c:v>
                </c:pt>
                <c:pt idx="11">
                  <c:v>776.51893222119804</c:v>
                </c:pt>
                <c:pt idx="12">
                  <c:v>842.53876046672497</c:v>
                </c:pt>
                <c:pt idx="13">
                  <c:v>892.05363165087022</c:v>
                </c:pt>
                <c:pt idx="14">
                  <c:v>923.49164510112121</c:v>
                </c:pt>
                <c:pt idx="15">
                  <c:v>950.99990687009074</c:v>
                </c:pt>
                <c:pt idx="16">
                  <c:v>969.076764603985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61-4112-9FD2-8E2AC84DC594}"/>
            </c:ext>
          </c:extLst>
        </c:ser>
        <c:ser>
          <c:idx val="1"/>
          <c:order val="1"/>
          <c:tx>
            <c:strRef>
              <c:f>Feuil1!$A$44</c:f>
              <c:strCache>
                <c:ptCount val="1"/>
                <c:pt idx="0">
                  <c:v>Acier à haute teneur en carbone (CES Edupack)</c:v>
                </c:pt>
              </c:strCache>
            </c:strRef>
          </c:tx>
          <c:xVal>
            <c:numRef>
              <c:f>Feuil1!$B$46:$D$46</c:f>
              <c:numCache>
                <c:formatCode>0.00%</c:formatCode>
                <c:ptCount val="3"/>
                <c:pt idx="0">
                  <c:v>0</c:v>
                </c:pt>
                <c:pt idx="1">
                  <c:v>1E-3</c:v>
                </c:pt>
                <c:pt idx="2">
                  <c:v>0.185</c:v>
                </c:pt>
              </c:numCache>
            </c:numRef>
          </c:xVal>
          <c:yVal>
            <c:numRef>
              <c:f>Feuil1!$B$47:$D$47</c:f>
              <c:numCache>
                <c:formatCode>0.0</c:formatCode>
                <c:ptCount val="3"/>
                <c:pt idx="0">
                  <c:v>0</c:v>
                </c:pt>
                <c:pt idx="1">
                  <c:v>207.5</c:v>
                </c:pt>
                <c:pt idx="2">
                  <c:v>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61-4112-9FD2-8E2AC84DC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04896"/>
        <c:axId val="108706432"/>
      </c:scatterChart>
      <c:valAx>
        <c:axId val="108704896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108706432"/>
        <c:crosses val="autoZero"/>
        <c:crossBetween val="midCat"/>
      </c:valAx>
      <c:valAx>
        <c:axId val="10870643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0870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17</xdr:row>
      <xdr:rowOff>38100</xdr:rowOff>
    </xdr:from>
    <xdr:to>
      <xdr:col>9</xdr:col>
      <xdr:colOff>447675</xdr:colOff>
      <xdr:row>41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828674</xdr:colOff>
      <xdr:row>48</xdr:row>
      <xdr:rowOff>123824</xdr:rowOff>
    </xdr:from>
    <xdr:to>
      <xdr:col>10</xdr:col>
      <xdr:colOff>142874</xdr:colOff>
      <xdr:row>66</xdr:row>
      <xdr:rowOff>57149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11</xdr:col>
      <xdr:colOff>0</xdr:colOff>
      <xdr:row>92</xdr:row>
      <xdr:rowOff>171450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workbookViewId="0">
      <selection activeCell="L22" sqref="L22"/>
    </sheetView>
  </sheetViews>
  <sheetFormatPr baseColWidth="10" defaultColWidth="11.44140625" defaultRowHeight="14.4" x14ac:dyDescent="0.3"/>
  <cols>
    <col min="1" max="1" width="22.88671875" customWidth="1"/>
  </cols>
  <sheetData>
    <row r="1" spans="1:18" x14ac:dyDescent="0.3">
      <c r="A1" t="s">
        <v>0</v>
      </c>
    </row>
    <row r="3" spans="1:18" x14ac:dyDescent="0.3">
      <c r="A3" t="s">
        <v>1</v>
      </c>
    </row>
    <row r="4" spans="1:18" x14ac:dyDescent="0.3">
      <c r="A4" t="s">
        <v>2</v>
      </c>
      <c r="B4">
        <v>18</v>
      </c>
      <c r="C4" t="s">
        <v>3</v>
      </c>
    </row>
    <row r="5" spans="1:18" x14ac:dyDescent="0.3">
      <c r="A5" t="s">
        <v>4</v>
      </c>
      <c r="B5">
        <v>250</v>
      </c>
      <c r="C5" t="s">
        <v>3</v>
      </c>
    </row>
    <row r="6" spans="1:18" x14ac:dyDescent="0.3">
      <c r="B6" s="8" t="s">
        <v>15</v>
      </c>
      <c r="C6" s="8"/>
      <c r="D6" s="8"/>
      <c r="E6" s="8"/>
      <c r="F6" s="8"/>
    </row>
    <row r="7" spans="1:18" x14ac:dyDescent="0.3">
      <c r="A7" s="1" t="s">
        <v>5</v>
      </c>
      <c r="B7" s="7">
        <v>0</v>
      </c>
      <c r="C7" s="7">
        <v>51.8</v>
      </c>
      <c r="D7" s="7">
        <v>72</v>
      </c>
      <c r="E7" s="7">
        <v>93.2</v>
      </c>
      <c r="F7" s="7">
        <v>109</v>
      </c>
      <c r="G7" s="1">
        <v>141.6</v>
      </c>
      <c r="H7" s="1">
        <v>149.6</v>
      </c>
      <c r="I7" s="1">
        <v>161</v>
      </c>
      <c r="J7" s="1">
        <v>170</v>
      </c>
      <c r="K7" s="1">
        <v>177.2</v>
      </c>
      <c r="L7" s="1">
        <v>186.6</v>
      </c>
      <c r="M7" s="1">
        <v>197.6</v>
      </c>
      <c r="N7" s="1">
        <v>214.4</v>
      </c>
      <c r="O7" s="1">
        <v>227</v>
      </c>
      <c r="P7" s="1">
        <v>235</v>
      </c>
      <c r="Q7" s="1">
        <v>242</v>
      </c>
      <c r="R7" s="1">
        <v>246.6</v>
      </c>
    </row>
    <row r="8" spans="1:18" x14ac:dyDescent="0.3">
      <c r="A8" s="2" t="s">
        <v>14</v>
      </c>
      <c r="B8" s="7">
        <v>0</v>
      </c>
      <c r="C8" s="7">
        <v>0.255</v>
      </c>
      <c r="D8" s="7">
        <v>0.35</v>
      </c>
      <c r="E8" s="7">
        <v>0.46</v>
      </c>
      <c r="F8" s="7">
        <v>0.53500000000000003</v>
      </c>
      <c r="G8" s="1">
        <v>0.76</v>
      </c>
      <c r="H8" s="1">
        <v>1.01</v>
      </c>
      <c r="I8" s="1">
        <v>1.52</v>
      </c>
      <c r="J8" s="1">
        <v>2.0299999999999998</v>
      </c>
      <c r="K8" s="1">
        <v>2.54</v>
      </c>
      <c r="L8" s="1">
        <v>3.55</v>
      </c>
      <c r="M8" s="1">
        <v>5.08</v>
      </c>
      <c r="N8" s="1">
        <v>7.62</v>
      </c>
      <c r="O8" s="1">
        <v>10.16</v>
      </c>
      <c r="P8" s="1">
        <v>12.7</v>
      </c>
      <c r="Q8" s="1">
        <v>15.24</v>
      </c>
      <c r="R8" s="1">
        <v>17.8</v>
      </c>
    </row>
    <row r="9" spans="1:18" x14ac:dyDescent="0.3">
      <c r="A9" t="s">
        <v>18</v>
      </c>
      <c r="C9" s="6">
        <f>(C7*1000*$B$5)/($B$16*PI()*($B$4/2)^2)</f>
        <v>0.25417120648319552</v>
      </c>
      <c r="D9" s="6">
        <f t="shared" ref="D9:E9" si="0">(D7*1000*$B$5)/($B$16*PI()*($B$4/2)^2)</f>
        <v>0.35328816345154596</v>
      </c>
      <c r="E9" s="6">
        <f t="shared" si="0"/>
        <v>0.45731190046783449</v>
      </c>
      <c r="F9" s="6">
        <f>(F7*1000*$B$5)/($B$16*PI()*($B$4/2)^2)</f>
        <v>0.53483902522525706</v>
      </c>
      <c r="G9" s="6">
        <f>(G7*1000*$B$5)/($B$16*PI()*($B$4/2)^2)</f>
        <v>0.6948000547880403</v>
      </c>
      <c r="H9" s="6">
        <f>(H7*1000*$B$5)/($B$16*PI()*($B$4/2)^2)</f>
        <v>0.73405429517154541</v>
      </c>
      <c r="I9" s="6">
        <f t="shared" ref="I9:R9" si="1">(I7*1000*$B$5)/($B$16*PI()*($B$4/2)^2)</f>
        <v>0.78999158771804023</v>
      </c>
      <c r="J9" s="6">
        <f t="shared" si="1"/>
        <v>0.83415260814948344</v>
      </c>
      <c r="K9" s="6">
        <f t="shared" si="1"/>
        <v>0.86948142449463806</v>
      </c>
      <c r="L9" s="6">
        <f t="shared" si="1"/>
        <v>0.91560515694525657</v>
      </c>
      <c r="M9" s="6">
        <f t="shared" si="1"/>
        <v>0.96957973747257609</v>
      </c>
      <c r="N9" s="6">
        <f t="shared" si="1"/>
        <v>1.0520136422779367</v>
      </c>
      <c r="O9" s="6">
        <f t="shared" si="1"/>
        <v>1.1138390708819572</v>
      </c>
      <c r="P9" s="6">
        <f t="shared" si="1"/>
        <v>1.1530933112654624</v>
      </c>
      <c r="Q9" s="6">
        <f t="shared" si="1"/>
        <v>1.1874407716010293</v>
      </c>
      <c r="R9" s="6">
        <f t="shared" si="1"/>
        <v>1.2100119598215449</v>
      </c>
    </row>
    <row r="10" spans="1:18" x14ac:dyDescent="0.3">
      <c r="A10" t="s">
        <v>6</v>
      </c>
      <c r="B10">
        <f>PI()*(B4/2)^2</f>
        <v>254.46900494077323</v>
      </c>
      <c r="C10" t="s">
        <v>7</v>
      </c>
    </row>
    <row r="13" spans="1:18" x14ac:dyDescent="0.3">
      <c r="A13" s="2" t="s">
        <v>8</v>
      </c>
      <c r="B13" s="9">
        <f>B8/$B5</f>
        <v>0</v>
      </c>
      <c r="C13" s="9">
        <f t="shared" ref="C13:R13" si="2">C8/$B5</f>
        <v>1.0200000000000001E-3</v>
      </c>
      <c r="D13" s="9">
        <f t="shared" si="2"/>
        <v>1.4E-3</v>
      </c>
      <c r="E13" s="9">
        <f t="shared" si="2"/>
        <v>1.8400000000000001E-3</v>
      </c>
      <c r="F13" s="9">
        <f t="shared" si="2"/>
        <v>2.14E-3</v>
      </c>
      <c r="G13" s="4">
        <f t="shared" si="2"/>
        <v>3.0400000000000002E-3</v>
      </c>
      <c r="H13" s="4">
        <f t="shared" si="2"/>
        <v>4.0400000000000002E-3</v>
      </c>
      <c r="I13" s="4">
        <f t="shared" si="2"/>
        <v>6.0800000000000003E-3</v>
      </c>
      <c r="J13" s="4">
        <f t="shared" si="2"/>
        <v>8.1199999999999987E-3</v>
      </c>
      <c r="K13" s="4">
        <f t="shared" si="2"/>
        <v>1.0160000000000001E-2</v>
      </c>
      <c r="L13" s="4">
        <f t="shared" si="2"/>
        <v>1.4199999999999999E-2</v>
      </c>
      <c r="M13" s="4">
        <f t="shared" si="2"/>
        <v>2.0320000000000001E-2</v>
      </c>
      <c r="N13" s="4">
        <f t="shared" si="2"/>
        <v>3.048E-2</v>
      </c>
      <c r="O13" s="4">
        <f t="shared" si="2"/>
        <v>4.0640000000000003E-2</v>
      </c>
      <c r="P13" s="4">
        <f t="shared" si="2"/>
        <v>5.0799999999999998E-2</v>
      </c>
      <c r="Q13" s="4">
        <f t="shared" si="2"/>
        <v>6.096E-2</v>
      </c>
      <c r="R13" s="4">
        <f t="shared" si="2"/>
        <v>7.1199999999999999E-2</v>
      </c>
    </row>
    <row r="14" spans="1:18" x14ac:dyDescent="0.3">
      <c r="A14" s="2" t="s">
        <v>9</v>
      </c>
      <c r="B14" s="10">
        <f t="shared" ref="B14:R14" si="3">1000*B7/$B10</f>
        <v>0</v>
      </c>
      <c r="C14" s="10">
        <f t="shared" si="3"/>
        <v>203.56113709037479</v>
      </c>
      <c r="D14" s="10">
        <f t="shared" si="3"/>
        <v>282.94212105225841</v>
      </c>
      <c r="E14" s="10">
        <f t="shared" si="3"/>
        <v>366.25285669542336</v>
      </c>
      <c r="F14" s="10">
        <f t="shared" si="3"/>
        <v>428.34293325966894</v>
      </c>
      <c r="G14" s="3">
        <f t="shared" si="3"/>
        <v>556.45283806944155</v>
      </c>
      <c r="H14" s="3">
        <f t="shared" si="3"/>
        <v>587.89085151969243</v>
      </c>
      <c r="I14" s="3">
        <f t="shared" si="3"/>
        <v>632.69002068630004</v>
      </c>
      <c r="J14" s="3">
        <f t="shared" si="3"/>
        <v>668.05778581783238</v>
      </c>
      <c r="K14" s="3">
        <f t="shared" si="3"/>
        <v>696.35199792305821</v>
      </c>
      <c r="L14" s="3">
        <f t="shared" si="3"/>
        <v>733.29166372710301</v>
      </c>
      <c r="M14" s="3">
        <f t="shared" si="3"/>
        <v>776.51893222119804</v>
      </c>
      <c r="N14" s="3">
        <f t="shared" si="3"/>
        <v>842.53876046672497</v>
      </c>
      <c r="O14" s="3">
        <f t="shared" si="3"/>
        <v>892.05363165087022</v>
      </c>
      <c r="P14" s="3">
        <f t="shared" si="3"/>
        <v>923.49164510112121</v>
      </c>
      <c r="Q14" s="3">
        <f t="shared" si="3"/>
        <v>950.99990687009074</v>
      </c>
      <c r="R14" s="3">
        <f t="shared" si="3"/>
        <v>969.076764603985</v>
      </c>
    </row>
    <row r="15" spans="1:18" x14ac:dyDescent="0.3">
      <c r="A15" s="5" t="s">
        <v>16</v>
      </c>
      <c r="C15">
        <f>C14/C13</f>
        <v>199569.74224546546</v>
      </c>
      <c r="D15">
        <f t="shared" ref="D15:R15" si="4">D14/D13</f>
        <v>202101.51503732745</v>
      </c>
      <c r="E15">
        <f t="shared" si="4"/>
        <v>199050.46559533878</v>
      </c>
      <c r="F15">
        <f t="shared" si="4"/>
        <v>200160.24918676118</v>
      </c>
    </row>
    <row r="16" spans="1:18" x14ac:dyDescent="0.3">
      <c r="A16" t="s">
        <v>17</v>
      </c>
      <c r="B16">
        <f>AVERAGE(C15:F15)</f>
        <v>200220.49301622325</v>
      </c>
      <c r="C16" t="s">
        <v>11</v>
      </c>
    </row>
    <row r="44" spans="1:8" x14ac:dyDescent="0.3">
      <c r="A44" t="s">
        <v>12</v>
      </c>
      <c r="F44" t="s">
        <v>10</v>
      </c>
      <c r="G44">
        <f>AVERAGE(200,215)*1000</f>
        <v>207500</v>
      </c>
      <c r="H44" t="s">
        <v>13</v>
      </c>
    </row>
    <row r="46" spans="1:8" x14ac:dyDescent="0.3">
      <c r="A46" s="2" t="s">
        <v>8</v>
      </c>
      <c r="B46" s="4">
        <v>0</v>
      </c>
      <c r="C46" s="4">
        <f>C47/G44</f>
        <v>1E-3</v>
      </c>
      <c r="D46" s="4">
        <f>AVERAGE(0.07,0.3)</f>
        <v>0.185</v>
      </c>
    </row>
    <row r="47" spans="1:8" x14ac:dyDescent="0.3">
      <c r="A47" s="2" t="s">
        <v>9</v>
      </c>
      <c r="B47" s="3">
        <v>0</v>
      </c>
      <c r="C47" s="3">
        <f>AVERAGE(200,215)</f>
        <v>207.5</v>
      </c>
      <c r="D47" s="3">
        <f>AVERAGE(550,1640)</f>
        <v>1095</v>
      </c>
    </row>
  </sheetData>
  <mergeCells count="1">
    <mergeCell ref="B6:F6"/>
  </mergeCells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2023-01-29T16:33:45Z</dcterms:modified>
  <cp:category/>
  <cp:contentStatus/>
</cp:coreProperties>
</file>